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135" windowWidth="15480" windowHeight="8385"/>
  </bookViews>
  <sheets>
    <sheet name="הטמעה" sheetId="2" r:id="rId1"/>
    <sheet name="ציר הזמן" sheetId="10" r:id="rId2"/>
  </sheets>
  <calcPr calcId="125725"/>
</workbook>
</file>

<file path=xl/calcChain.xml><?xml version="1.0" encoding="utf-8"?>
<calcChain xmlns="http://schemas.openxmlformats.org/spreadsheetml/2006/main">
  <c r="C92" i="2"/>
  <c r="D91" l="1"/>
  <c r="D90"/>
  <c r="D92" s="1"/>
  <c r="B67"/>
  <c r="C86"/>
  <c r="C67"/>
  <c r="C81"/>
  <c r="D72"/>
  <c r="C72" l="1"/>
  <c r="B72"/>
  <c r="D67"/>
  <c r="E81"/>
  <c r="D81"/>
  <c r="G59"/>
  <c r="E59"/>
  <c r="C59"/>
  <c r="D86" l="1"/>
  <c r="M59"/>
  <c r="K59"/>
  <c r="I59"/>
  <c r="M58"/>
  <c r="K58"/>
  <c r="I58"/>
  <c r="G58"/>
  <c r="E58"/>
  <c r="C58"/>
  <c r="M57"/>
  <c r="K57"/>
  <c r="I57"/>
  <c r="G57"/>
  <c r="E57"/>
  <c r="C57"/>
  <c r="M56"/>
  <c r="M60" s="1"/>
  <c r="K56"/>
  <c r="K60" s="1"/>
  <c r="I56"/>
  <c r="I60" s="1"/>
  <c r="G56"/>
  <c r="G60" s="1"/>
  <c r="E56"/>
  <c r="E60" s="1"/>
  <c r="C56"/>
  <c r="C60" s="1"/>
  <c r="B61" s="1"/>
  <c r="B62" s="1"/>
  <c r="M46"/>
  <c r="K46"/>
  <c r="I46"/>
  <c r="G46"/>
  <c r="E46"/>
  <c r="C46"/>
  <c r="M45"/>
  <c r="K45"/>
  <c r="I45"/>
  <c r="G45"/>
  <c r="E45"/>
  <c r="C45"/>
  <c r="M44"/>
  <c r="K44"/>
  <c r="I44"/>
  <c r="G44"/>
  <c r="E44"/>
  <c r="C44"/>
  <c r="M43"/>
  <c r="M47" s="1"/>
  <c r="K43"/>
  <c r="K47" s="1"/>
  <c r="I43"/>
  <c r="I47" s="1"/>
  <c r="G43"/>
  <c r="G47" s="1"/>
  <c r="E43"/>
  <c r="E47" s="1"/>
  <c r="C43"/>
  <c r="C47" s="1"/>
  <c r="B48" s="1"/>
  <c r="B49" s="1"/>
  <c r="M34"/>
  <c r="K34"/>
  <c r="I34"/>
  <c r="G34"/>
  <c r="E34"/>
  <c r="C34"/>
  <c r="M33"/>
  <c r="K33"/>
  <c r="I33"/>
  <c r="G33"/>
  <c r="E33"/>
  <c r="C33"/>
  <c r="M32"/>
  <c r="K32"/>
  <c r="I32"/>
  <c r="G32"/>
  <c r="E32"/>
  <c r="C32"/>
  <c r="M31"/>
  <c r="M35" s="1"/>
  <c r="K31"/>
  <c r="K35" s="1"/>
  <c r="I31"/>
  <c r="I35" s="1"/>
  <c r="G31"/>
  <c r="G35" s="1"/>
  <c r="E31"/>
  <c r="E35" s="1"/>
  <c r="C31"/>
  <c r="C35" s="1"/>
  <c r="B36" s="1"/>
  <c r="B37" s="1"/>
  <c r="M22"/>
  <c r="K22"/>
  <c r="I22"/>
  <c r="G22"/>
  <c r="E22"/>
  <c r="C22"/>
  <c r="M21"/>
  <c r="K21"/>
  <c r="I21"/>
  <c r="G21"/>
  <c r="E21"/>
  <c r="C21"/>
  <c r="M20"/>
  <c r="K20"/>
  <c r="I20"/>
  <c r="G20"/>
  <c r="E20"/>
  <c r="C20"/>
  <c r="M19"/>
  <c r="M23" s="1"/>
  <c r="K19"/>
  <c r="K23" s="1"/>
  <c r="I19"/>
  <c r="I23" s="1"/>
  <c r="G19"/>
  <c r="G23" s="1"/>
  <c r="E19"/>
  <c r="E23" s="1"/>
  <c r="C19"/>
  <c r="C23" s="1"/>
  <c r="B24" s="1"/>
  <c r="B25" s="1"/>
  <c r="M8"/>
  <c r="M9"/>
  <c r="M10"/>
  <c r="M7"/>
  <c r="K8"/>
  <c r="K9"/>
  <c r="K10"/>
  <c r="I8"/>
  <c r="I9"/>
  <c r="I10"/>
  <c r="I11" s="1"/>
  <c r="G8"/>
  <c r="G9"/>
  <c r="G10"/>
  <c r="K7"/>
  <c r="I7"/>
  <c r="G7"/>
  <c r="E8"/>
  <c r="E9"/>
  <c r="E10"/>
  <c r="E7"/>
  <c r="E11" s="1"/>
  <c r="C8"/>
  <c r="C9"/>
  <c r="C10"/>
  <c r="C7"/>
  <c r="K11"/>
  <c r="M11"/>
  <c r="G11"/>
  <c r="C11"/>
  <c r="B12" l="1"/>
  <c r="B13" s="1"/>
  <c r="B81"/>
  <c r="F81" s="1"/>
</calcChain>
</file>

<file path=xl/sharedStrings.xml><?xml version="1.0" encoding="utf-8"?>
<sst xmlns="http://schemas.openxmlformats.org/spreadsheetml/2006/main" count="224" uniqueCount="87">
  <si>
    <t>ירושלים</t>
  </si>
  <si>
    <t>מס' מדריכים</t>
  </si>
  <si>
    <t>סה"כ תקציב</t>
  </si>
  <si>
    <t>שבוע 1</t>
  </si>
  <si>
    <t>שבוע 2</t>
  </si>
  <si>
    <t>שבוע 3</t>
  </si>
  <si>
    <t>שבוע 4</t>
  </si>
  <si>
    <t>התפלגות מדריכים לפי מחוזות ושעות עבודה</t>
  </si>
  <si>
    <t>מחוז דרום</t>
  </si>
  <si>
    <t>6 רשמים</t>
  </si>
  <si>
    <t>עובדים 48</t>
  </si>
  <si>
    <t>שבועות הדרכה</t>
  </si>
  <si>
    <t>חודש הדרכה 1</t>
  </si>
  <si>
    <t>חודש הדרכה 2</t>
  </si>
  <si>
    <t>חודש הדרכה 3</t>
  </si>
  <si>
    <t>חודש הדרכה 4</t>
  </si>
  <si>
    <t>חודש הדרכה 5</t>
  </si>
  <si>
    <t>חודש הדרכה 6</t>
  </si>
  <si>
    <t>סה"כ</t>
  </si>
  <si>
    <t>5 רשמים</t>
  </si>
  <si>
    <t>35 עובדים</t>
  </si>
  <si>
    <t>מחוז תל אביב</t>
  </si>
  <si>
    <t>19 רשמים</t>
  </si>
  <si>
    <t>126 עובדים</t>
  </si>
  <si>
    <t>מחוז מרכז</t>
  </si>
  <si>
    <t>17רשמים</t>
  </si>
  <si>
    <t>מחוז חיפה והצפון</t>
  </si>
  <si>
    <t>מס' שעות</t>
  </si>
  <si>
    <t>סה"כ שעות</t>
  </si>
  <si>
    <t>80 עובדים</t>
  </si>
  <si>
    <t>סה"כ הטמעה</t>
  </si>
  <si>
    <t>סה"כ הדרכה</t>
  </si>
  <si>
    <t>סה"כ פרוייקט</t>
  </si>
  <si>
    <t>סה"כ מדרכים</t>
  </si>
  <si>
    <t>סה"כ הכשרה</t>
  </si>
  <si>
    <t>SAP</t>
  </si>
  <si>
    <t>שבוע 5</t>
  </si>
  <si>
    <t>שבוע 6</t>
  </si>
  <si>
    <t>שבוע 7</t>
  </si>
  <si>
    <t>שבוע 8</t>
  </si>
  <si>
    <t>שבוע 9</t>
  </si>
  <si>
    <t>שבוע 10</t>
  </si>
  <si>
    <t>הכשרת מדריכים 1</t>
  </si>
  <si>
    <t>הכשרת מדריכים 2</t>
  </si>
  <si>
    <t>הדרכות קבוצתיות ואישיות צפון</t>
  </si>
  <si>
    <t>הדרכות קבוצתיות ואישיות מרכז</t>
  </si>
  <si>
    <t>הדרכות קבוצתיות ואישיות דרום</t>
  </si>
  <si>
    <t>שבוע 11</t>
  </si>
  <si>
    <t>שבוע 12</t>
  </si>
  <si>
    <t>הטמעה</t>
  </si>
  <si>
    <t>שבוע 13</t>
  </si>
  <si>
    <t>שבוע 14</t>
  </si>
  <si>
    <t>הדרכות פיילוט</t>
  </si>
  <si>
    <t>ביצוע פיילוט +הסבות</t>
  </si>
  <si>
    <t>הדרכת לשכת פיילוט+ מרכז מידע+ המסלול המקוצר+תומכי פנים+מטה</t>
  </si>
  <si>
    <t>מרכז מידע</t>
  </si>
  <si>
    <t>סה"כ לפיילוט והדרכות נוספות</t>
  </si>
  <si>
    <t>התחלת פיילוט</t>
  </si>
  <si>
    <t>העלאת מערכת</t>
  </si>
  <si>
    <t>הדרכות קבוצתיות ואישיות תל אביב</t>
  </si>
  <si>
    <t>שבוע 15</t>
  </si>
  <si>
    <t>מחוז תל אביב - 12</t>
  </si>
  <si>
    <t>מחוז דרום - 10</t>
  </si>
  <si>
    <t>ע"פ תוכנית ההדרכה מרכז -8</t>
  </si>
  <si>
    <t>ע"פ תוכנית ההדרכה ת"א - 12</t>
  </si>
  <si>
    <t>ע"פ תוכנית ההדרכה צפון - 12</t>
  </si>
  <si>
    <t>ע"פ תוכנית הדרכה דרום -10</t>
  </si>
  <si>
    <t>עוזר ראש צוות</t>
  </si>
  <si>
    <t>מחוז צפון - 19</t>
  </si>
  <si>
    <t>מחוז מרכז - 7</t>
  </si>
  <si>
    <t>מחוז תל אביב - 11 + 3 SAP</t>
  </si>
  <si>
    <t>מחוז צפון -11</t>
  </si>
  <si>
    <t>מחוז דרום - 9</t>
  </si>
  <si>
    <t>שבוע 16</t>
  </si>
  <si>
    <t>...שבוע 37</t>
  </si>
  <si>
    <r>
      <t>מחוז מרכז+3 = 12</t>
    </r>
    <r>
      <rPr>
        <sz val="9"/>
        <rFont val="Arial"/>
        <family val="2"/>
      </rPr>
      <t>(אחד של SAP)</t>
    </r>
  </si>
  <si>
    <t>השבתה פיילוט</t>
  </si>
  <si>
    <t>פיילוט</t>
  </si>
  <si>
    <t xml:space="preserve">    24 שבועות</t>
  </si>
  <si>
    <t>הסבות פיילוט</t>
  </si>
  <si>
    <t>התחלת הסבות ארצי</t>
  </si>
  <si>
    <t>+  1sap</t>
  </si>
  <si>
    <t xml:space="preserve">4 מדריכי SAP </t>
  </si>
  <si>
    <t>כללי</t>
  </si>
  <si>
    <t>סה"כ  SAP</t>
  </si>
  <si>
    <t>שעות מדריך רגיל</t>
  </si>
  <si>
    <t>שעות מדריך בכיר</t>
  </si>
</sst>
</file>

<file path=xl/styles.xml><?xml version="1.0" encoding="utf-8"?>
<styleSheet xmlns="http://schemas.openxmlformats.org/spreadsheetml/2006/main">
  <fonts count="17">
    <font>
      <sz val="11"/>
      <color theme="1"/>
      <name val="Arial"/>
      <family val="2"/>
      <charset val="177"/>
      <scheme val="minor"/>
    </font>
    <font>
      <b/>
      <sz val="11"/>
      <color theme="1"/>
      <name val="Arial"/>
      <family val="2"/>
      <scheme val="minor"/>
    </font>
    <font>
      <b/>
      <sz val="11"/>
      <color theme="5" tint="-0.249977111117893"/>
      <name val="Arial"/>
      <family val="2"/>
      <scheme val="minor"/>
    </font>
    <font>
      <b/>
      <sz val="11"/>
      <color rgb="FFC00000"/>
      <name val="Arial"/>
      <family val="2"/>
      <scheme val="minor"/>
    </font>
    <font>
      <sz val="11"/>
      <color theme="3"/>
      <name val="Arial"/>
      <family val="2"/>
      <scheme val="minor"/>
    </font>
    <font>
      <b/>
      <sz val="11"/>
      <color rgb="FF0070C0"/>
      <name val="Arial"/>
      <family val="2"/>
      <scheme val="minor"/>
    </font>
    <font>
      <b/>
      <sz val="11"/>
      <color theme="3"/>
      <name val="Arial"/>
      <family val="2"/>
      <scheme val="minor"/>
    </font>
    <font>
      <sz val="11"/>
      <color rgb="FF002060"/>
      <name val="Arial"/>
      <family val="2"/>
      <scheme val="minor"/>
    </font>
    <font>
      <sz val="11"/>
      <color rgb="FF002060"/>
      <name val="Arial"/>
      <family val="2"/>
      <charset val="177"/>
      <scheme val="minor"/>
    </font>
    <font>
      <sz val="11"/>
      <name val="Arial"/>
      <family val="2"/>
      <charset val="177"/>
      <scheme val="minor"/>
    </font>
    <font>
      <b/>
      <sz val="11"/>
      <color rgb="FFFF0000"/>
      <name val="Arial"/>
      <family val="2"/>
      <scheme val="minor"/>
    </font>
    <font>
      <sz val="11"/>
      <color rgb="FFFF0000"/>
      <name val="Arial"/>
      <family val="2"/>
      <scheme val="minor"/>
    </font>
    <font>
      <b/>
      <sz val="12"/>
      <color rgb="FFFF0000"/>
      <name val="Arial"/>
      <family val="2"/>
      <scheme val="minor"/>
    </font>
    <font>
      <sz val="9"/>
      <color theme="1"/>
      <name val="Arial"/>
      <family val="2"/>
      <charset val="177"/>
      <scheme val="minor"/>
    </font>
    <font>
      <sz val="9"/>
      <name val="Arial"/>
      <family val="2"/>
    </font>
    <font>
      <sz val="9"/>
      <name val="Arial"/>
      <family val="2"/>
      <charset val="177"/>
      <scheme val="minor"/>
    </font>
    <font>
      <sz val="11"/>
      <color rgb="FFFF0000"/>
      <name val="Arial"/>
      <family val="2"/>
      <charset val="177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8">
    <xf numFmtId="0" fontId="0" fillId="0" borderId="0" xfId="0"/>
    <xf numFmtId="0" fontId="2" fillId="0" borderId="0" xfId="0" applyFont="1" applyBorder="1" applyAlignment="1"/>
    <xf numFmtId="0" fontId="0" fillId="0" borderId="0" xfId="0" applyBorder="1"/>
    <xf numFmtId="0" fontId="3" fillId="0" borderId="0" xfId="0" applyFont="1"/>
    <xf numFmtId="0" fontId="4" fillId="0" borderId="0" xfId="0" applyFont="1"/>
    <xf numFmtId="0" fontId="5" fillId="0" borderId="0" xfId="0" applyFont="1" applyAlignment="1">
      <alignment horizontal="right"/>
    </xf>
    <xf numFmtId="0" fontId="5" fillId="0" borderId="0" xfId="0" applyFont="1"/>
    <xf numFmtId="0" fontId="6" fillId="0" borderId="0" xfId="0" applyFont="1"/>
    <xf numFmtId="0" fontId="4" fillId="0" borderId="0" xfId="0" applyFont="1" applyAlignment="1">
      <alignment wrapText="1"/>
    </xf>
    <xf numFmtId="0" fontId="6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6" fillId="0" borderId="1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right" readingOrder="2"/>
    </xf>
    <xf numFmtId="0" fontId="7" fillId="0" borderId="0" xfId="0" applyFont="1" applyAlignment="1">
      <alignment horizontal="right" readingOrder="2"/>
    </xf>
    <xf numFmtId="0" fontId="8" fillId="0" borderId="0" xfId="0" applyFont="1" applyAlignment="1">
      <alignment horizontal="center"/>
    </xf>
    <xf numFmtId="0" fontId="3" fillId="2" borderId="0" xfId="0" applyFont="1" applyFill="1"/>
    <xf numFmtId="0" fontId="0" fillId="0" borderId="0" xfId="0" applyAlignment="1">
      <alignment readingOrder="2"/>
    </xf>
    <xf numFmtId="0" fontId="10" fillId="0" borderId="0" xfId="0" applyFont="1"/>
    <xf numFmtId="0" fontId="11" fillId="0" borderId="0" xfId="0" applyFont="1"/>
    <xf numFmtId="0" fontId="1" fillId="0" borderId="0" xfId="0" applyFont="1"/>
    <xf numFmtId="0" fontId="9" fillId="0" borderId="0" xfId="0" applyFont="1" applyFill="1" applyBorder="1" applyAlignment="1">
      <alignment horizontal="center"/>
    </xf>
    <xf numFmtId="0" fontId="9" fillId="0" borderId="0" xfId="0" applyFont="1" applyFill="1" applyBorder="1" applyAlignment="1"/>
    <xf numFmtId="0" fontId="9" fillId="4" borderId="3" xfId="0" applyFont="1" applyFill="1" applyBorder="1" applyAlignment="1"/>
    <xf numFmtId="0" fontId="9" fillId="4" borderId="4" xfId="0" applyFont="1" applyFill="1" applyBorder="1" applyAlignment="1"/>
    <xf numFmtId="0" fontId="9" fillId="4" borderId="5" xfId="0" applyFont="1" applyFill="1" applyBorder="1" applyAlignment="1"/>
    <xf numFmtId="0" fontId="15" fillId="4" borderId="2" xfId="0" applyFont="1" applyFill="1" applyBorder="1" applyAlignment="1"/>
    <xf numFmtId="0" fontId="1" fillId="0" borderId="0" xfId="0" applyFont="1" applyAlignment="1"/>
    <xf numFmtId="0" fontId="0" fillId="0" borderId="0" xfId="0" applyBorder="1" applyAlignment="1">
      <alignment horizontal="center"/>
    </xf>
    <xf numFmtId="0" fontId="16" fillId="0" borderId="0" xfId="0" applyFont="1"/>
    <xf numFmtId="49" fontId="11" fillId="0" borderId="0" xfId="0" applyNumberFormat="1" applyFont="1"/>
    <xf numFmtId="0" fontId="11" fillId="0" borderId="0" xfId="0" applyFont="1" applyAlignment="1">
      <alignment readingOrder="2"/>
    </xf>
    <xf numFmtId="49" fontId="11" fillId="0" borderId="0" xfId="0" applyNumberFormat="1" applyFont="1" applyAlignment="1">
      <alignment readingOrder="2"/>
    </xf>
    <xf numFmtId="0" fontId="10" fillId="0" borderId="1" xfId="0" applyFont="1" applyBorder="1"/>
    <xf numFmtId="0" fontId="12" fillId="3" borderId="1" xfId="0" applyFont="1" applyFill="1" applyBorder="1"/>
    <xf numFmtId="0" fontId="1" fillId="0" borderId="0" xfId="0" applyFont="1" applyAlignment="1">
      <alignment horizontal="center"/>
    </xf>
    <xf numFmtId="0" fontId="6" fillId="0" borderId="1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10" fillId="0" borderId="1" xfId="0" applyFont="1" applyBorder="1" applyAlignment="1">
      <alignment horizontal="center"/>
    </xf>
    <xf numFmtId="0" fontId="10" fillId="0" borderId="3" xfId="0" applyFont="1" applyBorder="1" applyAlignment="1">
      <alignment horizontal="center"/>
    </xf>
    <xf numFmtId="0" fontId="10" fillId="0" borderId="5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9" fillId="6" borderId="3" xfId="0" applyFont="1" applyFill="1" applyBorder="1" applyAlignment="1">
      <alignment horizontal="center"/>
    </xf>
    <xf numFmtId="0" fontId="9" fillId="6" borderId="5" xfId="0" applyFont="1" applyFill="1" applyBorder="1" applyAlignment="1">
      <alignment horizontal="center"/>
    </xf>
    <xf numFmtId="0" fontId="13" fillId="4" borderId="3" xfId="0" applyFont="1" applyFill="1" applyBorder="1" applyAlignment="1">
      <alignment horizontal="center" vertical="center" wrapText="1"/>
    </xf>
    <xf numFmtId="0" fontId="13" fillId="4" borderId="4" xfId="0" applyFont="1" applyFill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 wrapText="1"/>
    </xf>
    <xf numFmtId="0" fontId="9" fillId="5" borderId="3" xfId="0" applyFont="1" applyFill="1" applyBorder="1" applyAlignment="1">
      <alignment horizontal="center"/>
    </xf>
    <xf numFmtId="0" fontId="9" fillId="5" borderId="4" xfId="0" applyFont="1" applyFill="1" applyBorder="1" applyAlignment="1">
      <alignment horizontal="center"/>
    </xf>
    <xf numFmtId="0" fontId="9" fillId="5" borderId="5" xfId="0" applyFont="1" applyFill="1" applyBorder="1" applyAlignment="1">
      <alignment horizontal="center"/>
    </xf>
    <xf numFmtId="0" fontId="9" fillId="8" borderId="3" xfId="0" applyFont="1" applyFill="1" applyBorder="1" applyAlignment="1">
      <alignment horizontal="center"/>
    </xf>
    <xf numFmtId="0" fontId="9" fillId="8" borderId="6" xfId="0" applyFont="1" applyFill="1" applyBorder="1" applyAlignment="1">
      <alignment horizontal="center"/>
    </xf>
    <xf numFmtId="0" fontId="9" fillId="8" borderId="7" xfId="0" applyFont="1" applyFill="1" applyBorder="1" applyAlignment="1">
      <alignment horizontal="center"/>
    </xf>
    <xf numFmtId="0" fontId="9" fillId="6" borderId="8" xfId="0" applyFont="1" applyFill="1" applyBorder="1" applyAlignment="1">
      <alignment horizontal="center"/>
    </xf>
    <xf numFmtId="0" fontId="9" fillId="6" borderId="9" xfId="0" applyFont="1" applyFill="1" applyBorder="1" applyAlignment="1">
      <alignment horizontal="center"/>
    </xf>
    <xf numFmtId="0" fontId="9" fillId="4" borderId="4" xfId="0" applyFont="1" applyFill="1" applyBorder="1" applyAlignment="1">
      <alignment horizontal="center"/>
    </xf>
    <xf numFmtId="0" fontId="9" fillId="4" borderId="5" xfId="0" applyFont="1" applyFill="1" applyBorder="1" applyAlignment="1">
      <alignment horizontal="center"/>
    </xf>
    <xf numFmtId="0" fontId="9" fillId="4" borderId="3" xfId="0" applyFont="1" applyFill="1" applyBorder="1" applyAlignment="1">
      <alignment horizontal="center"/>
    </xf>
    <xf numFmtId="0" fontId="9" fillId="8" borderId="4" xfId="0" applyFont="1" applyFill="1" applyBorder="1" applyAlignment="1">
      <alignment horizontal="center"/>
    </xf>
    <xf numFmtId="0" fontId="9" fillId="8" borderId="5" xfId="0" applyFont="1" applyFill="1" applyBorder="1" applyAlignment="1">
      <alignment horizontal="center"/>
    </xf>
    <xf numFmtId="0" fontId="9" fillId="9" borderId="1" xfId="0" applyFont="1" applyFill="1" applyBorder="1" applyAlignment="1">
      <alignment horizontal="center"/>
    </xf>
    <xf numFmtId="0" fontId="9" fillId="9" borderId="3" xfId="0" applyFont="1" applyFill="1" applyBorder="1" applyAlignment="1">
      <alignment horizontal="center"/>
    </xf>
    <xf numFmtId="0" fontId="9" fillId="9" borderId="4" xfId="0" applyFont="1" applyFill="1" applyBorder="1" applyAlignment="1">
      <alignment horizontal="center"/>
    </xf>
    <xf numFmtId="0" fontId="9" fillId="9" borderId="5" xfId="0" applyFont="1" applyFill="1" applyBorder="1" applyAlignment="1">
      <alignment horizontal="center"/>
    </xf>
    <xf numFmtId="0" fontId="1" fillId="7" borderId="3" xfId="0" applyFont="1" applyFill="1" applyBorder="1" applyAlignment="1">
      <alignment horizontal="right" readingOrder="2"/>
    </xf>
    <xf numFmtId="0" fontId="1" fillId="7" borderId="4" xfId="0" applyFont="1" applyFill="1" applyBorder="1" applyAlignment="1">
      <alignment horizontal="right" readingOrder="2"/>
    </xf>
    <xf numFmtId="0" fontId="1" fillId="7" borderId="5" xfId="0" applyFont="1" applyFill="1" applyBorder="1" applyAlignment="1">
      <alignment horizontal="right" readingOrder="2"/>
    </xf>
    <xf numFmtId="0" fontId="1" fillId="0" borderId="0" xfId="0" applyFont="1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FFFCC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685003</xdr:colOff>
      <xdr:row>2</xdr:row>
      <xdr:rowOff>10319</xdr:rowOff>
    </xdr:from>
    <xdr:to>
      <xdr:col>6</xdr:col>
      <xdr:colOff>685799</xdr:colOff>
      <xdr:row>3</xdr:row>
      <xdr:rowOff>161925</xdr:rowOff>
    </xdr:to>
    <xdr:cxnSp macro="">
      <xdr:nvCxnSpPr>
        <xdr:cNvPr id="3" name="מחבר ישר 2"/>
        <xdr:cNvCxnSpPr/>
      </xdr:nvCxnSpPr>
      <xdr:spPr>
        <a:xfrm rot="5400000">
          <a:off x="11231180708" y="538162"/>
          <a:ext cx="332581" cy="796"/>
        </a:xfrm>
        <a:prstGeom prst="line">
          <a:avLst/>
        </a:prstGeom>
        <a:ln w="381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676271</xdr:colOff>
      <xdr:row>6</xdr:row>
      <xdr:rowOff>171453</xdr:rowOff>
    </xdr:from>
    <xdr:to>
      <xdr:col>6</xdr:col>
      <xdr:colOff>685798</xdr:colOff>
      <xdr:row>19</xdr:row>
      <xdr:rowOff>161924</xdr:rowOff>
    </xdr:to>
    <xdr:cxnSp macro="">
      <xdr:nvCxnSpPr>
        <xdr:cNvPr id="5" name="מחבר ישר 4"/>
        <xdr:cNvCxnSpPr/>
      </xdr:nvCxnSpPr>
      <xdr:spPr>
        <a:xfrm rot="5400000">
          <a:off x="11230032155" y="2571750"/>
          <a:ext cx="2638421" cy="9527"/>
        </a:xfrm>
        <a:prstGeom prst="line">
          <a:avLst/>
        </a:prstGeom>
        <a:ln w="381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685001</xdr:colOff>
      <xdr:row>2</xdr:row>
      <xdr:rowOff>19846</xdr:rowOff>
    </xdr:from>
    <xdr:to>
      <xdr:col>13</xdr:col>
      <xdr:colOff>19050</xdr:colOff>
      <xdr:row>19</xdr:row>
      <xdr:rowOff>171454</xdr:rowOff>
    </xdr:to>
    <xdr:cxnSp macro="">
      <xdr:nvCxnSpPr>
        <xdr:cNvPr id="9" name="מחבר ישר 8"/>
        <xdr:cNvCxnSpPr/>
      </xdr:nvCxnSpPr>
      <xdr:spPr>
        <a:xfrm rot="5400000">
          <a:off x="164878546" y="2133600"/>
          <a:ext cx="3523458" cy="19849"/>
        </a:xfrm>
        <a:prstGeom prst="line">
          <a:avLst/>
        </a:prstGeom>
        <a:ln w="381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8726</xdr:colOff>
      <xdr:row>2</xdr:row>
      <xdr:rowOff>10322</xdr:rowOff>
    </xdr:from>
    <xdr:to>
      <xdr:col>11</xdr:col>
      <xdr:colOff>19050</xdr:colOff>
      <xdr:row>9</xdr:row>
      <xdr:rowOff>3</xdr:rowOff>
    </xdr:to>
    <xdr:cxnSp macro="">
      <xdr:nvCxnSpPr>
        <xdr:cNvPr id="10" name="מחבר ישר 9"/>
        <xdr:cNvCxnSpPr/>
      </xdr:nvCxnSpPr>
      <xdr:spPr>
        <a:xfrm rot="5400000">
          <a:off x="167235984" y="1138238"/>
          <a:ext cx="1542256" cy="10324"/>
        </a:xfrm>
        <a:prstGeom prst="line">
          <a:avLst/>
        </a:prstGeom>
        <a:ln w="381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676275</xdr:colOff>
      <xdr:row>12</xdr:row>
      <xdr:rowOff>162721</xdr:rowOff>
    </xdr:from>
    <xdr:to>
      <xdr:col>10</xdr:col>
      <xdr:colOff>685001</xdr:colOff>
      <xdr:row>19</xdr:row>
      <xdr:rowOff>171453</xdr:rowOff>
    </xdr:to>
    <xdr:cxnSp macro="">
      <xdr:nvCxnSpPr>
        <xdr:cNvPr id="12" name="מחבר ישר 11"/>
        <xdr:cNvCxnSpPr/>
      </xdr:nvCxnSpPr>
      <xdr:spPr>
        <a:xfrm rot="16200000" flipH="1">
          <a:off x="167383621" y="3258349"/>
          <a:ext cx="1285082" cy="8726"/>
        </a:xfrm>
        <a:prstGeom prst="line">
          <a:avLst/>
        </a:prstGeom>
        <a:ln w="381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684999</xdr:colOff>
      <xdr:row>2</xdr:row>
      <xdr:rowOff>19847</xdr:rowOff>
    </xdr:from>
    <xdr:to>
      <xdr:col>6</xdr:col>
      <xdr:colOff>19048</xdr:colOff>
      <xdr:row>19</xdr:row>
      <xdr:rowOff>171455</xdr:rowOff>
    </xdr:to>
    <xdr:cxnSp macro="">
      <xdr:nvCxnSpPr>
        <xdr:cNvPr id="14" name="מחבר ישר 13"/>
        <xdr:cNvCxnSpPr/>
      </xdr:nvCxnSpPr>
      <xdr:spPr>
        <a:xfrm rot="5400000">
          <a:off x="169679148" y="2133601"/>
          <a:ext cx="3523458" cy="19849"/>
        </a:xfrm>
        <a:prstGeom prst="line">
          <a:avLst/>
        </a:prstGeom>
        <a:ln w="381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Q92"/>
  <sheetViews>
    <sheetView rightToLeft="1" tabSelected="1" topLeftCell="A36" workbookViewId="0">
      <selection activeCell="F51" sqref="F51"/>
    </sheetView>
  </sheetViews>
  <sheetFormatPr defaultRowHeight="14.25"/>
  <cols>
    <col min="1" max="1" width="14.125" bestFit="1" customWidth="1"/>
    <col min="2" max="2" width="9.625" customWidth="1"/>
    <col min="3" max="3" width="10.625" customWidth="1"/>
    <col min="4" max="13" width="9.625" customWidth="1"/>
  </cols>
  <sheetData>
    <row r="1" spans="1:17" ht="15">
      <c r="A1" s="1" t="s">
        <v>7</v>
      </c>
      <c r="B1" s="1"/>
      <c r="C1" s="1"/>
      <c r="D1" s="1"/>
      <c r="E1" s="2"/>
      <c r="F1" s="2"/>
      <c r="G1" s="2"/>
    </row>
    <row r="2" spans="1:17">
      <c r="A2" s="2"/>
      <c r="B2" s="2"/>
      <c r="C2" s="2"/>
      <c r="D2" s="2"/>
      <c r="E2" s="2"/>
      <c r="F2" s="2"/>
      <c r="G2" s="2"/>
    </row>
    <row r="3" spans="1:17" ht="15">
      <c r="A3" s="16" t="s">
        <v>8</v>
      </c>
      <c r="B3" s="16"/>
      <c r="C3" s="3" t="s">
        <v>9</v>
      </c>
      <c r="D3" s="3" t="s">
        <v>10</v>
      </c>
      <c r="E3" s="4"/>
      <c r="F3" s="4"/>
      <c r="G3" s="4"/>
      <c r="H3" s="4"/>
      <c r="I3" s="4"/>
    </row>
    <row r="4" spans="1:17" ht="15">
      <c r="A4" s="8"/>
      <c r="B4" s="8"/>
      <c r="C4" s="5"/>
      <c r="D4" s="6"/>
      <c r="E4" s="6"/>
      <c r="F4" s="6"/>
      <c r="G4" s="6"/>
      <c r="H4" s="6"/>
      <c r="I4" s="4"/>
    </row>
    <row r="5" spans="1:17" ht="15">
      <c r="A5" s="7" t="s">
        <v>11</v>
      </c>
      <c r="B5" s="36" t="s">
        <v>12</v>
      </c>
      <c r="C5" s="36"/>
      <c r="D5" s="36" t="s">
        <v>13</v>
      </c>
      <c r="E5" s="36"/>
      <c r="F5" s="36" t="s">
        <v>14</v>
      </c>
      <c r="G5" s="36"/>
      <c r="H5" s="36" t="s">
        <v>15</v>
      </c>
      <c r="I5" s="36"/>
      <c r="J5" s="36" t="s">
        <v>16</v>
      </c>
      <c r="K5" s="36"/>
      <c r="L5" s="36" t="s">
        <v>17</v>
      </c>
      <c r="M5" s="36"/>
      <c r="N5" s="37"/>
      <c r="O5" s="37"/>
      <c r="P5" s="37"/>
      <c r="Q5" s="37"/>
    </row>
    <row r="6" spans="1:17" ht="15">
      <c r="A6" s="7"/>
      <c r="B6" s="11" t="s">
        <v>1</v>
      </c>
      <c r="C6" s="11" t="s">
        <v>27</v>
      </c>
      <c r="D6" s="11" t="s">
        <v>1</v>
      </c>
      <c r="E6" s="11" t="s">
        <v>27</v>
      </c>
      <c r="F6" s="11" t="s">
        <v>1</v>
      </c>
      <c r="G6" s="11" t="s">
        <v>27</v>
      </c>
      <c r="H6" s="11" t="s">
        <v>1</v>
      </c>
      <c r="I6" s="11" t="s">
        <v>27</v>
      </c>
      <c r="J6" s="11" t="s">
        <v>1</v>
      </c>
      <c r="K6" s="11" t="s">
        <v>27</v>
      </c>
      <c r="L6" s="11" t="s">
        <v>1</v>
      </c>
      <c r="M6" s="11" t="s">
        <v>27</v>
      </c>
      <c r="N6" s="7"/>
      <c r="O6" s="7"/>
      <c r="P6" s="7"/>
      <c r="Q6" s="7"/>
    </row>
    <row r="7" spans="1:17">
      <c r="A7" s="4" t="s">
        <v>3</v>
      </c>
      <c r="B7" s="12">
        <v>13</v>
      </c>
      <c r="C7" s="12">
        <f>B7*45</f>
        <v>585</v>
      </c>
      <c r="D7" s="12">
        <v>6</v>
      </c>
      <c r="E7" s="12">
        <f>D7*45</f>
        <v>270</v>
      </c>
      <c r="F7" s="12">
        <v>6</v>
      </c>
      <c r="G7" s="12">
        <f>F7*45</f>
        <v>270</v>
      </c>
      <c r="H7" s="12">
        <v>4</v>
      </c>
      <c r="I7" s="12">
        <f>H7*45</f>
        <v>180</v>
      </c>
      <c r="J7" s="15">
        <v>4</v>
      </c>
      <c r="K7" s="15">
        <f>J7*45</f>
        <v>180</v>
      </c>
      <c r="L7" s="15">
        <v>2</v>
      </c>
      <c r="M7" s="15">
        <f>L7*45</f>
        <v>90</v>
      </c>
    </row>
    <row r="8" spans="1:17">
      <c r="A8" s="4" t="s">
        <v>4</v>
      </c>
      <c r="B8" s="12">
        <v>9</v>
      </c>
      <c r="C8" s="12">
        <f t="shared" ref="C8:C10" si="0">B8*45</f>
        <v>405</v>
      </c>
      <c r="D8" s="12">
        <v>6</v>
      </c>
      <c r="E8" s="12">
        <f t="shared" ref="E8:E10" si="1">D8*45</f>
        <v>270</v>
      </c>
      <c r="F8" s="12">
        <v>6</v>
      </c>
      <c r="G8" s="12">
        <f t="shared" ref="G8:G10" si="2">F8*45</f>
        <v>270</v>
      </c>
      <c r="H8" s="12">
        <v>4</v>
      </c>
      <c r="I8" s="12">
        <f t="shared" ref="I8:I10" si="3">H8*45</f>
        <v>180</v>
      </c>
      <c r="J8" s="15">
        <v>4</v>
      </c>
      <c r="K8" s="15">
        <f t="shared" ref="K8:K10" si="4">J8*45</f>
        <v>180</v>
      </c>
      <c r="L8" s="15">
        <v>2</v>
      </c>
      <c r="M8" s="15">
        <f t="shared" ref="M8:M10" si="5">L8*45</f>
        <v>90</v>
      </c>
    </row>
    <row r="9" spans="1:17">
      <c r="A9" s="4" t="s">
        <v>5</v>
      </c>
      <c r="B9" s="12">
        <v>9</v>
      </c>
      <c r="C9" s="12">
        <f t="shared" si="0"/>
        <v>405</v>
      </c>
      <c r="D9" s="12">
        <v>6</v>
      </c>
      <c r="E9" s="12">
        <f t="shared" si="1"/>
        <v>270</v>
      </c>
      <c r="F9" s="12">
        <v>6</v>
      </c>
      <c r="G9" s="12">
        <f t="shared" si="2"/>
        <v>270</v>
      </c>
      <c r="H9" s="12">
        <v>4</v>
      </c>
      <c r="I9" s="12">
        <f t="shared" si="3"/>
        <v>180</v>
      </c>
      <c r="J9" s="15">
        <v>4</v>
      </c>
      <c r="K9" s="15">
        <f t="shared" si="4"/>
        <v>180</v>
      </c>
      <c r="L9" s="15">
        <v>2</v>
      </c>
      <c r="M9" s="15">
        <f t="shared" si="5"/>
        <v>90</v>
      </c>
    </row>
    <row r="10" spans="1:17">
      <c r="A10" s="4" t="s">
        <v>6</v>
      </c>
      <c r="B10" s="12">
        <v>6</v>
      </c>
      <c r="C10" s="12">
        <f t="shared" si="0"/>
        <v>270</v>
      </c>
      <c r="D10" s="12">
        <v>6</v>
      </c>
      <c r="E10" s="12">
        <f t="shared" si="1"/>
        <v>270</v>
      </c>
      <c r="F10" s="12">
        <v>6</v>
      </c>
      <c r="G10" s="12">
        <f t="shared" si="2"/>
        <v>270</v>
      </c>
      <c r="H10" s="12">
        <v>4</v>
      </c>
      <c r="I10" s="12">
        <f t="shared" si="3"/>
        <v>180</v>
      </c>
      <c r="J10" s="15">
        <v>4</v>
      </c>
      <c r="K10" s="15">
        <f t="shared" si="4"/>
        <v>180</v>
      </c>
      <c r="L10" s="15">
        <v>2</v>
      </c>
      <c r="M10" s="15">
        <f t="shared" si="5"/>
        <v>90</v>
      </c>
    </row>
    <row r="11" spans="1:17" ht="15">
      <c r="A11" s="7" t="s">
        <v>18</v>
      </c>
      <c r="B11" s="9"/>
      <c r="C11" s="9">
        <f>SUM(C7:C10)</f>
        <v>1665</v>
      </c>
      <c r="D11" s="9"/>
      <c r="E11" s="9">
        <f t="shared" ref="E11:M11" si="6">SUM(E7:E10)</f>
        <v>1080</v>
      </c>
      <c r="F11" s="9"/>
      <c r="G11" s="9">
        <f t="shared" si="6"/>
        <v>1080</v>
      </c>
      <c r="H11" s="9"/>
      <c r="I11" s="9">
        <f t="shared" si="6"/>
        <v>720</v>
      </c>
      <c r="J11" s="9"/>
      <c r="K11" s="9">
        <f t="shared" si="6"/>
        <v>720</v>
      </c>
      <c r="L11" s="9"/>
      <c r="M11" s="9">
        <f t="shared" si="6"/>
        <v>360</v>
      </c>
    </row>
    <row r="12" spans="1:17" ht="15">
      <c r="A12" s="7" t="s">
        <v>28</v>
      </c>
      <c r="B12" s="7">
        <f>C11+E11+G11+I11+K11+M11</f>
        <v>5625</v>
      </c>
      <c r="C12" s="4"/>
      <c r="D12" s="4"/>
      <c r="E12" s="4"/>
      <c r="F12" s="4"/>
      <c r="G12" s="4"/>
      <c r="H12" s="3"/>
      <c r="I12" s="4"/>
    </row>
    <row r="13" spans="1:17" ht="15">
      <c r="A13" s="7" t="s">
        <v>2</v>
      </c>
      <c r="B13" s="7">
        <f>B12*50</f>
        <v>281250</v>
      </c>
      <c r="C13" s="4"/>
      <c r="D13" s="4"/>
      <c r="E13" s="4"/>
      <c r="F13" s="4"/>
      <c r="G13" s="4"/>
      <c r="H13" s="3"/>
      <c r="I13" s="4"/>
    </row>
    <row r="14" spans="1:17">
      <c r="A14" s="4"/>
      <c r="B14" s="4"/>
      <c r="C14" s="4"/>
      <c r="D14" s="4"/>
      <c r="E14" s="4"/>
      <c r="F14" s="4"/>
      <c r="G14" s="4"/>
      <c r="H14" s="4"/>
      <c r="I14" s="4"/>
    </row>
    <row r="15" spans="1:17" ht="15">
      <c r="A15" s="16" t="s">
        <v>0</v>
      </c>
      <c r="B15" s="16"/>
      <c r="C15" s="3" t="s">
        <v>19</v>
      </c>
      <c r="D15" s="3" t="s">
        <v>20</v>
      </c>
      <c r="E15" s="4"/>
      <c r="F15" s="4"/>
      <c r="G15" s="4"/>
      <c r="H15" s="4"/>
      <c r="I15" s="4"/>
    </row>
    <row r="16" spans="1:17" ht="15">
      <c r="A16" s="4"/>
      <c r="B16" s="4"/>
      <c r="C16" s="5"/>
      <c r="D16" s="6"/>
      <c r="E16" s="6"/>
      <c r="F16" s="6"/>
      <c r="G16" s="6"/>
      <c r="H16" s="6"/>
      <c r="I16" s="4"/>
    </row>
    <row r="17" spans="1:13" ht="15">
      <c r="A17" s="7" t="s">
        <v>11</v>
      </c>
      <c r="B17" s="36" t="s">
        <v>12</v>
      </c>
      <c r="C17" s="36"/>
      <c r="D17" s="36" t="s">
        <v>13</v>
      </c>
      <c r="E17" s="36"/>
      <c r="F17" s="36" t="s">
        <v>14</v>
      </c>
      <c r="G17" s="36"/>
      <c r="H17" s="36" t="s">
        <v>15</v>
      </c>
      <c r="I17" s="36"/>
      <c r="J17" s="36" t="s">
        <v>16</v>
      </c>
      <c r="K17" s="36"/>
      <c r="L17" s="36" t="s">
        <v>17</v>
      </c>
      <c r="M17" s="36"/>
    </row>
    <row r="18" spans="1:13" ht="15">
      <c r="A18" s="7"/>
      <c r="B18" s="11" t="s">
        <v>1</v>
      </c>
      <c r="C18" s="11" t="s">
        <v>27</v>
      </c>
      <c r="D18" s="11" t="s">
        <v>1</v>
      </c>
      <c r="E18" s="11" t="s">
        <v>27</v>
      </c>
      <c r="F18" s="11" t="s">
        <v>1</v>
      </c>
      <c r="G18" s="11" t="s">
        <v>27</v>
      </c>
      <c r="H18" s="11" t="s">
        <v>1</v>
      </c>
      <c r="I18" s="11" t="s">
        <v>27</v>
      </c>
      <c r="J18" s="11" t="s">
        <v>1</v>
      </c>
      <c r="K18" s="11" t="s">
        <v>27</v>
      </c>
      <c r="L18" s="11" t="s">
        <v>1</v>
      </c>
      <c r="M18" s="11" t="s">
        <v>27</v>
      </c>
    </row>
    <row r="19" spans="1:13">
      <c r="A19" s="4" t="s">
        <v>3</v>
      </c>
      <c r="B19" s="12">
        <v>6</v>
      </c>
      <c r="C19" s="12">
        <f>B19*45</f>
        <v>270</v>
      </c>
      <c r="D19" s="12">
        <v>5</v>
      </c>
      <c r="E19" s="12">
        <f>D19*45</f>
        <v>225</v>
      </c>
      <c r="F19" s="12">
        <v>4</v>
      </c>
      <c r="G19" s="12">
        <f>F19*45</f>
        <v>180</v>
      </c>
      <c r="H19" s="12">
        <v>3</v>
      </c>
      <c r="I19" s="12">
        <f>H19*45</f>
        <v>135</v>
      </c>
      <c r="J19" s="15">
        <v>2</v>
      </c>
      <c r="K19" s="15">
        <f>J19*45</f>
        <v>90</v>
      </c>
      <c r="L19" s="15">
        <v>1</v>
      </c>
      <c r="M19" s="15">
        <f>L19*45</f>
        <v>45</v>
      </c>
    </row>
    <row r="20" spans="1:13">
      <c r="A20" s="4" t="s">
        <v>4</v>
      </c>
      <c r="B20" s="12">
        <v>6</v>
      </c>
      <c r="C20" s="12">
        <f t="shared" ref="C20:C22" si="7">B20*45</f>
        <v>270</v>
      </c>
      <c r="D20" s="12">
        <v>5</v>
      </c>
      <c r="E20" s="12">
        <f t="shared" ref="E20:E22" si="8">D20*45</f>
        <v>225</v>
      </c>
      <c r="F20" s="12">
        <v>4</v>
      </c>
      <c r="G20" s="12">
        <f t="shared" ref="G20:G22" si="9">F20*45</f>
        <v>180</v>
      </c>
      <c r="H20" s="12">
        <v>3</v>
      </c>
      <c r="I20" s="12">
        <f t="shared" ref="I20:I22" si="10">H20*45</f>
        <v>135</v>
      </c>
      <c r="J20" s="15">
        <v>2</v>
      </c>
      <c r="K20" s="15">
        <f t="shared" ref="K20:K22" si="11">J20*45</f>
        <v>90</v>
      </c>
      <c r="L20" s="15">
        <v>1</v>
      </c>
      <c r="M20" s="15">
        <f t="shared" ref="M20:M22" si="12">L20*45</f>
        <v>45</v>
      </c>
    </row>
    <row r="21" spans="1:13">
      <c r="A21" s="4" t="s">
        <v>5</v>
      </c>
      <c r="B21" s="12">
        <v>5</v>
      </c>
      <c r="C21" s="12">
        <f t="shared" si="7"/>
        <v>225</v>
      </c>
      <c r="D21" s="12">
        <v>5</v>
      </c>
      <c r="E21" s="12">
        <f t="shared" si="8"/>
        <v>225</v>
      </c>
      <c r="F21" s="12">
        <v>4</v>
      </c>
      <c r="G21" s="12">
        <f t="shared" si="9"/>
        <v>180</v>
      </c>
      <c r="H21" s="12">
        <v>3</v>
      </c>
      <c r="I21" s="12">
        <f t="shared" si="10"/>
        <v>135</v>
      </c>
      <c r="J21" s="15">
        <v>2</v>
      </c>
      <c r="K21" s="15">
        <f t="shared" si="11"/>
        <v>90</v>
      </c>
      <c r="L21" s="15">
        <v>1</v>
      </c>
      <c r="M21" s="15">
        <f t="shared" si="12"/>
        <v>45</v>
      </c>
    </row>
    <row r="22" spans="1:13">
      <c r="A22" s="4" t="s">
        <v>6</v>
      </c>
      <c r="B22" s="12">
        <v>5</v>
      </c>
      <c r="C22" s="12">
        <f t="shared" si="7"/>
        <v>225</v>
      </c>
      <c r="D22" s="12">
        <v>5</v>
      </c>
      <c r="E22" s="12">
        <f t="shared" si="8"/>
        <v>225</v>
      </c>
      <c r="F22" s="12">
        <v>4</v>
      </c>
      <c r="G22" s="12">
        <f t="shared" si="9"/>
        <v>180</v>
      </c>
      <c r="H22" s="12">
        <v>3</v>
      </c>
      <c r="I22" s="12">
        <f t="shared" si="10"/>
        <v>135</v>
      </c>
      <c r="J22" s="15">
        <v>2</v>
      </c>
      <c r="K22" s="15">
        <f t="shared" si="11"/>
        <v>90</v>
      </c>
      <c r="L22" s="15">
        <v>1</v>
      </c>
      <c r="M22" s="15">
        <f t="shared" si="12"/>
        <v>45</v>
      </c>
    </row>
    <row r="23" spans="1:13" ht="15">
      <c r="A23" s="7" t="s">
        <v>18</v>
      </c>
      <c r="B23" s="9"/>
      <c r="C23" s="9">
        <f>SUM(C19:C22)</f>
        <v>990</v>
      </c>
      <c r="D23" s="9"/>
      <c r="E23" s="9">
        <f t="shared" ref="E23:M23" si="13">SUM(E19:E22)</f>
        <v>900</v>
      </c>
      <c r="F23" s="9"/>
      <c r="G23" s="9">
        <f t="shared" si="13"/>
        <v>720</v>
      </c>
      <c r="H23" s="9"/>
      <c r="I23" s="9">
        <f t="shared" si="13"/>
        <v>540</v>
      </c>
      <c r="J23" s="9"/>
      <c r="K23" s="9">
        <f t="shared" si="13"/>
        <v>360</v>
      </c>
      <c r="L23" s="9"/>
      <c r="M23" s="9">
        <f t="shared" si="13"/>
        <v>180</v>
      </c>
    </row>
    <row r="24" spans="1:13" ht="15">
      <c r="A24" s="7" t="s">
        <v>28</v>
      </c>
      <c r="B24" s="7">
        <f>C23+E23+G23+I23+K23+M23</f>
        <v>3690</v>
      </c>
      <c r="C24" s="4"/>
      <c r="D24" s="4"/>
      <c r="E24" s="4"/>
      <c r="F24" s="4"/>
      <c r="G24" s="4"/>
      <c r="H24" s="3"/>
      <c r="I24" s="4"/>
    </row>
    <row r="25" spans="1:13" ht="15">
      <c r="A25" s="7" t="s">
        <v>2</v>
      </c>
      <c r="B25" s="7">
        <f>B24*50</f>
        <v>184500</v>
      </c>
      <c r="C25" s="4"/>
      <c r="D25" s="4"/>
      <c r="E25" s="4"/>
      <c r="F25" s="4"/>
      <c r="G25" s="4"/>
      <c r="H25" s="3"/>
      <c r="I25" s="4"/>
    </row>
    <row r="26" spans="1:13">
      <c r="A26" s="4"/>
      <c r="B26" s="4"/>
      <c r="C26" s="4"/>
      <c r="D26" s="4"/>
      <c r="E26" s="4"/>
      <c r="F26" s="4"/>
      <c r="G26" s="4"/>
      <c r="H26" s="4"/>
      <c r="I26" s="4"/>
    </row>
    <row r="27" spans="1:13" ht="15">
      <c r="A27" s="16" t="s">
        <v>21</v>
      </c>
      <c r="B27" s="16"/>
      <c r="C27" s="3" t="s">
        <v>22</v>
      </c>
      <c r="D27" s="3" t="s">
        <v>23</v>
      </c>
      <c r="E27" s="4"/>
      <c r="F27" s="4"/>
      <c r="G27" s="4"/>
      <c r="H27" s="4"/>
      <c r="I27" s="4"/>
    </row>
    <row r="28" spans="1:13" ht="15">
      <c r="A28" s="4"/>
      <c r="B28" s="4"/>
      <c r="C28" s="5"/>
      <c r="D28" s="6"/>
      <c r="E28" s="6"/>
      <c r="F28" s="6"/>
      <c r="G28" s="6"/>
      <c r="H28" s="6"/>
      <c r="I28" s="4"/>
    </row>
    <row r="29" spans="1:13" ht="15">
      <c r="A29" s="7" t="s">
        <v>11</v>
      </c>
      <c r="B29" s="36" t="s">
        <v>12</v>
      </c>
      <c r="C29" s="36"/>
      <c r="D29" s="36" t="s">
        <v>13</v>
      </c>
      <c r="E29" s="36"/>
      <c r="F29" s="36" t="s">
        <v>14</v>
      </c>
      <c r="G29" s="36"/>
      <c r="H29" s="36" t="s">
        <v>15</v>
      </c>
      <c r="I29" s="36"/>
      <c r="J29" s="36" t="s">
        <v>16</v>
      </c>
      <c r="K29" s="36"/>
      <c r="L29" s="36" t="s">
        <v>17</v>
      </c>
      <c r="M29" s="36"/>
    </row>
    <row r="30" spans="1:13" ht="15">
      <c r="A30" s="7"/>
      <c r="B30" s="11" t="s">
        <v>1</v>
      </c>
      <c r="C30" s="11" t="s">
        <v>27</v>
      </c>
      <c r="D30" s="11" t="s">
        <v>1</v>
      </c>
      <c r="E30" s="11" t="s">
        <v>27</v>
      </c>
      <c r="F30" s="11" t="s">
        <v>1</v>
      </c>
      <c r="G30" s="11" t="s">
        <v>27</v>
      </c>
      <c r="H30" s="11" t="s">
        <v>1</v>
      </c>
      <c r="I30" s="11" t="s">
        <v>27</v>
      </c>
      <c r="J30" s="11" t="s">
        <v>1</v>
      </c>
      <c r="K30" s="11" t="s">
        <v>27</v>
      </c>
      <c r="L30" s="11" t="s">
        <v>1</v>
      </c>
      <c r="M30" s="11" t="s">
        <v>27</v>
      </c>
    </row>
    <row r="31" spans="1:13">
      <c r="A31" s="4" t="s">
        <v>3</v>
      </c>
      <c r="B31" s="12">
        <v>23</v>
      </c>
      <c r="C31" s="12">
        <f>B31*45</f>
        <v>1035</v>
      </c>
      <c r="D31" s="12">
        <v>15</v>
      </c>
      <c r="E31" s="12">
        <f>D31*45</f>
        <v>675</v>
      </c>
      <c r="F31" s="12">
        <v>10</v>
      </c>
      <c r="G31" s="12">
        <f>F31*45</f>
        <v>450</v>
      </c>
      <c r="H31" s="12">
        <v>6</v>
      </c>
      <c r="I31" s="12">
        <f>H31*45</f>
        <v>270</v>
      </c>
      <c r="J31" s="15">
        <v>4</v>
      </c>
      <c r="K31" s="15">
        <f>J31*45</f>
        <v>180</v>
      </c>
      <c r="L31" s="15">
        <v>2</v>
      </c>
      <c r="M31" s="15">
        <f>L31*45</f>
        <v>90</v>
      </c>
    </row>
    <row r="32" spans="1:13">
      <c r="A32" s="4" t="s">
        <v>4</v>
      </c>
      <c r="B32" s="12">
        <v>18</v>
      </c>
      <c r="C32" s="12">
        <f t="shared" ref="C32:C34" si="14">B32*45</f>
        <v>810</v>
      </c>
      <c r="D32" s="12">
        <v>15</v>
      </c>
      <c r="E32" s="12">
        <f t="shared" ref="E32:E34" si="15">D32*45</f>
        <v>675</v>
      </c>
      <c r="F32" s="12">
        <v>10</v>
      </c>
      <c r="G32" s="12">
        <f t="shared" ref="G32:G34" si="16">F32*45</f>
        <v>450</v>
      </c>
      <c r="H32" s="12">
        <v>6</v>
      </c>
      <c r="I32" s="12">
        <f t="shared" ref="I32:I34" si="17">H32*45</f>
        <v>270</v>
      </c>
      <c r="J32" s="15">
        <v>4</v>
      </c>
      <c r="K32" s="15">
        <f t="shared" ref="K32:K34" si="18">J32*45</f>
        <v>180</v>
      </c>
      <c r="L32" s="15">
        <v>2</v>
      </c>
      <c r="M32" s="15">
        <f t="shared" ref="M32:M34" si="19">L32*45</f>
        <v>90</v>
      </c>
    </row>
    <row r="33" spans="1:13">
      <c r="A33" s="4" t="s">
        <v>5</v>
      </c>
      <c r="B33" s="12">
        <v>17</v>
      </c>
      <c r="C33" s="12">
        <f t="shared" si="14"/>
        <v>765</v>
      </c>
      <c r="D33" s="12">
        <v>15</v>
      </c>
      <c r="E33" s="12">
        <f t="shared" si="15"/>
        <v>675</v>
      </c>
      <c r="F33" s="12">
        <v>10</v>
      </c>
      <c r="G33" s="12">
        <f t="shared" si="16"/>
        <v>450</v>
      </c>
      <c r="H33" s="12">
        <v>6</v>
      </c>
      <c r="I33" s="12">
        <f t="shared" si="17"/>
        <v>270</v>
      </c>
      <c r="J33" s="15">
        <v>4</v>
      </c>
      <c r="K33" s="15">
        <f t="shared" si="18"/>
        <v>180</v>
      </c>
      <c r="L33" s="15">
        <v>2</v>
      </c>
      <c r="M33" s="15">
        <f t="shared" si="19"/>
        <v>90</v>
      </c>
    </row>
    <row r="34" spans="1:13">
      <c r="A34" s="4" t="s">
        <v>6</v>
      </c>
      <c r="B34" s="12">
        <v>15</v>
      </c>
      <c r="C34" s="12">
        <f t="shared" si="14"/>
        <v>675</v>
      </c>
      <c r="D34" s="12">
        <v>15</v>
      </c>
      <c r="E34" s="12">
        <f t="shared" si="15"/>
        <v>675</v>
      </c>
      <c r="F34" s="12">
        <v>10</v>
      </c>
      <c r="G34" s="12">
        <f t="shared" si="16"/>
        <v>450</v>
      </c>
      <c r="H34" s="12">
        <v>6</v>
      </c>
      <c r="I34" s="12">
        <f t="shared" si="17"/>
        <v>270</v>
      </c>
      <c r="J34" s="15">
        <v>4</v>
      </c>
      <c r="K34" s="15">
        <f t="shared" si="18"/>
        <v>180</v>
      </c>
      <c r="L34" s="15">
        <v>2</v>
      </c>
      <c r="M34" s="15">
        <f t="shared" si="19"/>
        <v>90</v>
      </c>
    </row>
    <row r="35" spans="1:13" ht="15">
      <c r="A35" s="7" t="s">
        <v>18</v>
      </c>
      <c r="B35" s="9"/>
      <c r="C35" s="9">
        <f>SUM(C31:C34)</f>
        <v>3285</v>
      </c>
      <c r="D35" s="9"/>
      <c r="E35" s="9">
        <f t="shared" ref="E35" si="20">SUM(E31:E34)</f>
        <v>2700</v>
      </c>
      <c r="F35" s="9"/>
      <c r="G35" s="9">
        <f t="shared" ref="G35" si="21">SUM(G31:G34)</f>
        <v>1800</v>
      </c>
      <c r="H35" s="9"/>
      <c r="I35" s="9">
        <f t="shared" ref="I35" si="22">SUM(I31:I34)</f>
        <v>1080</v>
      </c>
      <c r="J35" s="9"/>
      <c r="K35" s="9">
        <f t="shared" ref="K35" si="23">SUM(K31:K34)</f>
        <v>720</v>
      </c>
      <c r="L35" s="9"/>
      <c r="M35" s="9">
        <f t="shared" ref="M35" si="24">SUM(M31:M34)</f>
        <v>360</v>
      </c>
    </row>
    <row r="36" spans="1:13" ht="15">
      <c r="A36" s="7" t="s">
        <v>28</v>
      </c>
      <c r="B36" s="7">
        <f>C35+E35+G35+I35+K35+M35</f>
        <v>9945</v>
      </c>
      <c r="C36" s="4"/>
      <c r="D36" s="13"/>
      <c r="E36" s="4"/>
      <c r="F36" s="13"/>
      <c r="G36" s="4"/>
      <c r="H36" s="14"/>
      <c r="I36" s="4"/>
    </row>
    <row r="37" spans="1:13" ht="15">
      <c r="A37" s="7" t="s">
        <v>2</v>
      </c>
      <c r="B37" s="7">
        <f>B36*50</f>
        <v>497250</v>
      </c>
      <c r="C37" s="4"/>
      <c r="D37" s="4"/>
      <c r="E37" s="4"/>
      <c r="F37" s="4"/>
      <c r="G37" s="4"/>
      <c r="H37" s="3"/>
      <c r="I37" s="4"/>
    </row>
    <row r="38" spans="1:13">
      <c r="A38" s="4"/>
      <c r="B38" s="4"/>
      <c r="C38" s="4"/>
      <c r="D38" s="4"/>
      <c r="E38" s="4"/>
      <c r="F38" s="4"/>
      <c r="G38" s="4"/>
      <c r="H38" s="4"/>
      <c r="I38" s="4"/>
    </row>
    <row r="39" spans="1:13" ht="15">
      <c r="A39" s="3" t="s">
        <v>24</v>
      </c>
      <c r="B39" s="3"/>
      <c r="C39" s="3" t="s">
        <v>25</v>
      </c>
      <c r="D39" s="3" t="s">
        <v>29</v>
      </c>
      <c r="E39" s="4"/>
      <c r="F39" s="4"/>
      <c r="G39" s="4"/>
      <c r="H39" s="4"/>
      <c r="I39" s="4"/>
    </row>
    <row r="40" spans="1:13" ht="15">
      <c r="A40" s="4"/>
      <c r="B40" s="4"/>
      <c r="C40" s="5"/>
      <c r="D40" s="6"/>
      <c r="E40" s="6"/>
      <c r="F40" s="6"/>
      <c r="G40" s="6"/>
      <c r="H40" s="6"/>
      <c r="I40" s="4"/>
    </row>
    <row r="41" spans="1:13" ht="15">
      <c r="A41" s="7" t="s">
        <v>11</v>
      </c>
      <c r="B41" s="36" t="s">
        <v>12</v>
      </c>
      <c r="C41" s="36"/>
      <c r="D41" s="36" t="s">
        <v>13</v>
      </c>
      <c r="E41" s="36"/>
      <c r="F41" s="36" t="s">
        <v>14</v>
      </c>
      <c r="G41" s="36"/>
      <c r="H41" s="36" t="s">
        <v>15</v>
      </c>
      <c r="I41" s="36"/>
      <c r="J41" s="36" t="s">
        <v>16</v>
      </c>
      <c r="K41" s="36"/>
      <c r="L41" s="36" t="s">
        <v>17</v>
      </c>
      <c r="M41" s="36"/>
    </row>
    <row r="42" spans="1:13" ht="15">
      <c r="A42" s="7"/>
      <c r="B42" s="11" t="s">
        <v>1</v>
      </c>
      <c r="C42" s="11" t="s">
        <v>27</v>
      </c>
      <c r="D42" s="11" t="s">
        <v>1</v>
      </c>
      <c r="E42" s="11" t="s">
        <v>27</v>
      </c>
      <c r="F42" s="11" t="s">
        <v>1</v>
      </c>
      <c r="G42" s="11" t="s">
        <v>27</v>
      </c>
      <c r="H42" s="11" t="s">
        <v>1</v>
      </c>
      <c r="I42" s="11" t="s">
        <v>27</v>
      </c>
      <c r="J42" s="11" t="s">
        <v>1</v>
      </c>
      <c r="K42" s="11" t="s">
        <v>27</v>
      </c>
      <c r="L42" s="11" t="s">
        <v>1</v>
      </c>
      <c r="M42" s="11" t="s">
        <v>27</v>
      </c>
    </row>
    <row r="43" spans="1:13">
      <c r="A43" s="4" t="s">
        <v>3</v>
      </c>
      <c r="B43" s="12">
        <v>17</v>
      </c>
      <c r="C43" s="12">
        <f>B43*45</f>
        <v>765</v>
      </c>
      <c r="D43" s="12">
        <v>13</v>
      </c>
      <c r="E43" s="12">
        <f>D43*45</f>
        <v>585</v>
      </c>
      <c r="F43" s="12">
        <v>9</v>
      </c>
      <c r="G43" s="12">
        <f>F43*45</f>
        <v>405</v>
      </c>
      <c r="H43" s="12">
        <v>6</v>
      </c>
      <c r="I43" s="12">
        <f>H43*45</f>
        <v>270</v>
      </c>
      <c r="J43" s="15">
        <v>4</v>
      </c>
      <c r="K43" s="15">
        <f>J43*45</f>
        <v>180</v>
      </c>
      <c r="L43" s="15">
        <v>2</v>
      </c>
      <c r="M43" s="15">
        <f>L43*45</f>
        <v>90</v>
      </c>
    </row>
    <row r="44" spans="1:13">
      <c r="A44" s="4" t="s">
        <v>4</v>
      </c>
      <c r="B44" s="12">
        <v>14</v>
      </c>
      <c r="C44" s="12">
        <f t="shared" ref="C44:C46" si="25">B44*45</f>
        <v>630</v>
      </c>
      <c r="D44" s="12">
        <v>13</v>
      </c>
      <c r="E44" s="12">
        <f t="shared" ref="E44:E46" si="26">D44*45</f>
        <v>585</v>
      </c>
      <c r="F44" s="12">
        <v>9</v>
      </c>
      <c r="G44" s="12">
        <f t="shared" ref="G44:G46" si="27">F44*45</f>
        <v>405</v>
      </c>
      <c r="H44" s="12">
        <v>6</v>
      </c>
      <c r="I44" s="12">
        <f t="shared" ref="I44:I46" si="28">H44*45</f>
        <v>270</v>
      </c>
      <c r="J44" s="15">
        <v>4</v>
      </c>
      <c r="K44" s="15">
        <f t="shared" ref="K44:K46" si="29">J44*45</f>
        <v>180</v>
      </c>
      <c r="L44" s="15">
        <v>2</v>
      </c>
      <c r="M44" s="15">
        <f t="shared" ref="M44:M46" si="30">L44*45</f>
        <v>90</v>
      </c>
    </row>
    <row r="45" spans="1:13">
      <c r="A45" s="4" t="s">
        <v>5</v>
      </c>
      <c r="B45" s="12">
        <v>13</v>
      </c>
      <c r="C45" s="12">
        <f t="shared" si="25"/>
        <v>585</v>
      </c>
      <c r="D45" s="12">
        <v>13</v>
      </c>
      <c r="E45" s="12">
        <f t="shared" si="26"/>
        <v>585</v>
      </c>
      <c r="F45" s="12">
        <v>9</v>
      </c>
      <c r="G45" s="12">
        <f t="shared" si="27"/>
        <v>405</v>
      </c>
      <c r="H45" s="12">
        <v>6</v>
      </c>
      <c r="I45" s="12">
        <f t="shared" si="28"/>
        <v>270</v>
      </c>
      <c r="J45" s="15">
        <v>4</v>
      </c>
      <c r="K45" s="15">
        <f t="shared" si="29"/>
        <v>180</v>
      </c>
      <c r="L45" s="15">
        <v>2</v>
      </c>
      <c r="M45" s="15">
        <f t="shared" si="30"/>
        <v>90</v>
      </c>
    </row>
    <row r="46" spans="1:13">
      <c r="A46" s="4" t="s">
        <v>6</v>
      </c>
      <c r="B46" s="12">
        <v>13</v>
      </c>
      <c r="C46" s="12">
        <f t="shared" si="25"/>
        <v>585</v>
      </c>
      <c r="D46" s="12">
        <v>13</v>
      </c>
      <c r="E46" s="12">
        <f t="shared" si="26"/>
        <v>585</v>
      </c>
      <c r="F46" s="12">
        <v>9</v>
      </c>
      <c r="G46" s="12">
        <f t="shared" si="27"/>
        <v>405</v>
      </c>
      <c r="H46" s="12">
        <v>6</v>
      </c>
      <c r="I46" s="12">
        <f t="shared" si="28"/>
        <v>270</v>
      </c>
      <c r="J46" s="15">
        <v>4</v>
      </c>
      <c r="K46" s="15">
        <f t="shared" si="29"/>
        <v>180</v>
      </c>
      <c r="L46" s="15">
        <v>2</v>
      </c>
      <c r="M46" s="15">
        <f t="shared" si="30"/>
        <v>90</v>
      </c>
    </row>
    <row r="47" spans="1:13" ht="15">
      <c r="A47" s="7" t="s">
        <v>18</v>
      </c>
      <c r="B47" s="9"/>
      <c r="C47" s="9">
        <f>SUM(C43:C46)</f>
        <v>2565</v>
      </c>
      <c r="D47" s="9"/>
      <c r="E47" s="9">
        <f t="shared" ref="E47" si="31">SUM(E43:E46)</f>
        <v>2340</v>
      </c>
      <c r="F47" s="9"/>
      <c r="G47" s="9">
        <f t="shared" ref="G47" si="32">SUM(G43:G46)</f>
        <v>1620</v>
      </c>
      <c r="H47" s="9"/>
      <c r="I47" s="9">
        <f t="shared" ref="I47" si="33">SUM(I43:I46)</f>
        <v>1080</v>
      </c>
      <c r="J47" s="9"/>
      <c r="K47" s="9">
        <f t="shared" ref="K47" si="34">SUM(K43:K46)</f>
        <v>720</v>
      </c>
      <c r="L47" s="9"/>
      <c r="M47" s="9">
        <f t="shared" ref="M47" si="35">SUM(M43:M46)</f>
        <v>360</v>
      </c>
    </row>
    <row r="48" spans="1:13" ht="15">
      <c r="A48" s="7" t="s">
        <v>28</v>
      </c>
      <c r="B48" s="7">
        <f>C47+E47+G47+I47+K47+M47</f>
        <v>8685</v>
      </c>
      <c r="C48" s="4"/>
      <c r="D48" s="13"/>
      <c r="E48" s="4"/>
      <c r="F48" s="13"/>
      <c r="G48" s="4"/>
      <c r="H48" s="14"/>
      <c r="I48" s="4"/>
    </row>
    <row r="49" spans="1:13" ht="15">
      <c r="A49" s="7" t="s">
        <v>2</v>
      </c>
      <c r="B49" s="7">
        <f>B48*50</f>
        <v>434250</v>
      </c>
      <c r="C49" s="4"/>
      <c r="D49" s="4"/>
      <c r="E49" s="4"/>
      <c r="F49" s="4"/>
      <c r="G49" s="4"/>
      <c r="H49" s="3"/>
      <c r="I49" s="4"/>
    </row>
    <row r="50" spans="1:13" ht="15">
      <c r="A50" s="4"/>
      <c r="B50" s="4"/>
      <c r="C50" s="4"/>
      <c r="D50" s="4"/>
      <c r="E50" s="4"/>
      <c r="F50" s="4"/>
      <c r="G50" s="4"/>
      <c r="H50" s="3"/>
      <c r="I50" s="4"/>
    </row>
    <row r="51" spans="1:13">
      <c r="A51" s="4"/>
      <c r="B51" s="4"/>
      <c r="C51" s="4"/>
      <c r="D51" s="4"/>
      <c r="E51" s="4"/>
      <c r="F51" s="4"/>
      <c r="G51" s="4"/>
      <c r="H51" s="4"/>
      <c r="I51" s="4"/>
    </row>
    <row r="52" spans="1:13" ht="15">
      <c r="A52" s="16" t="s">
        <v>26</v>
      </c>
      <c r="B52" s="16"/>
      <c r="C52" s="3">
        <v>21</v>
      </c>
      <c r="D52" s="3">
        <v>220</v>
      </c>
      <c r="E52" s="4"/>
      <c r="F52" s="4"/>
      <c r="G52" s="4"/>
      <c r="H52" s="4"/>
      <c r="I52" s="4"/>
    </row>
    <row r="53" spans="1:13" ht="15">
      <c r="A53" s="4"/>
      <c r="B53" s="4"/>
      <c r="C53" s="5"/>
      <c r="D53" s="6"/>
      <c r="E53" s="6"/>
      <c r="F53" s="6"/>
      <c r="G53" s="6"/>
      <c r="H53" s="6"/>
      <c r="I53" s="4"/>
    </row>
    <row r="54" spans="1:13" ht="15">
      <c r="A54" s="7" t="s">
        <v>11</v>
      </c>
      <c r="B54" s="36" t="s">
        <v>12</v>
      </c>
      <c r="C54" s="36"/>
      <c r="D54" s="36" t="s">
        <v>13</v>
      </c>
      <c r="E54" s="36"/>
      <c r="F54" s="36" t="s">
        <v>14</v>
      </c>
      <c r="G54" s="36"/>
      <c r="H54" s="36" t="s">
        <v>15</v>
      </c>
      <c r="I54" s="36"/>
      <c r="J54" s="36" t="s">
        <v>16</v>
      </c>
      <c r="K54" s="36"/>
      <c r="L54" s="36" t="s">
        <v>17</v>
      </c>
      <c r="M54" s="36"/>
    </row>
    <row r="55" spans="1:13" ht="15">
      <c r="A55" s="7"/>
      <c r="B55" s="11" t="s">
        <v>1</v>
      </c>
      <c r="C55" s="11" t="s">
        <v>27</v>
      </c>
      <c r="D55" s="11" t="s">
        <v>1</v>
      </c>
      <c r="E55" s="11" t="s">
        <v>27</v>
      </c>
      <c r="F55" s="11" t="s">
        <v>1</v>
      </c>
      <c r="G55" s="11" t="s">
        <v>27</v>
      </c>
      <c r="H55" s="11" t="s">
        <v>1</v>
      </c>
      <c r="I55" s="11" t="s">
        <v>27</v>
      </c>
      <c r="J55" s="11" t="s">
        <v>1</v>
      </c>
      <c r="K55" s="11" t="s">
        <v>27</v>
      </c>
      <c r="L55" s="11" t="s">
        <v>1</v>
      </c>
      <c r="M55" s="11" t="s">
        <v>27</v>
      </c>
    </row>
    <row r="56" spans="1:13">
      <c r="A56" s="4" t="s">
        <v>3</v>
      </c>
      <c r="B56" s="12">
        <v>30</v>
      </c>
      <c r="C56" s="12">
        <f>B56*45</f>
        <v>1350</v>
      </c>
      <c r="D56" s="12">
        <v>21</v>
      </c>
      <c r="E56" s="12">
        <f>D56*45</f>
        <v>945</v>
      </c>
      <c r="F56" s="12">
        <v>10</v>
      </c>
      <c r="G56" s="12">
        <f>F56*45</f>
        <v>450</v>
      </c>
      <c r="H56" s="12">
        <v>8</v>
      </c>
      <c r="I56" s="12">
        <f>H56*45</f>
        <v>360</v>
      </c>
      <c r="J56" s="15">
        <v>4</v>
      </c>
      <c r="K56" s="15">
        <f>J56*45</f>
        <v>180</v>
      </c>
      <c r="L56" s="15">
        <v>2</v>
      </c>
      <c r="M56" s="15">
        <f>L56*45</f>
        <v>90</v>
      </c>
    </row>
    <row r="57" spans="1:13">
      <c r="A57" s="4" t="s">
        <v>4</v>
      </c>
      <c r="B57" s="12">
        <v>26</v>
      </c>
      <c r="C57" s="12">
        <f t="shared" ref="C57:C59" si="36">B57*45</f>
        <v>1170</v>
      </c>
      <c r="D57" s="12">
        <v>21</v>
      </c>
      <c r="E57" s="12">
        <f t="shared" ref="E57:E59" si="37">D57*45</f>
        <v>945</v>
      </c>
      <c r="F57" s="12">
        <v>10</v>
      </c>
      <c r="G57" s="12">
        <f t="shared" ref="G57:G59" si="38">F57*45</f>
        <v>450</v>
      </c>
      <c r="H57" s="12">
        <v>8</v>
      </c>
      <c r="I57" s="12">
        <f t="shared" ref="I57:I59" si="39">H57*45</f>
        <v>360</v>
      </c>
      <c r="J57" s="15">
        <v>4</v>
      </c>
      <c r="K57" s="15">
        <f t="shared" ref="K57:K59" si="40">J57*45</f>
        <v>180</v>
      </c>
      <c r="L57" s="15">
        <v>2</v>
      </c>
      <c r="M57" s="15">
        <f t="shared" ref="M57:M59" si="41">L57*45</f>
        <v>90</v>
      </c>
    </row>
    <row r="58" spans="1:13">
      <c r="A58" s="4" t="s">
        <v>5</v>
      </c>
      <c r="B58" s="12">
        <v>23</v>
      </c>
      <c r="C58" s="12">
        <f t="shared" si="36"/>
        <v>1035</v>
      </c>
      <c r="D58" s="12">
        <v>21</v>
      </c>
      <c r="E58" s="12">
        <f t="shared" si="37"/>
        <v>945</v>
      </c>
      <c r="F58" s="12">
        <v>10</v>
      </c>
      <c r="G58" s="12">
        <f t="shared" si="38"/>
        <v>450</v>
      </c>
      <c r="H58" s="12">
        <v>8</v>
      </c>
      <c r="I58" s="12">
        <f t="shared" si="39"/>
        <v>360</v>
      </c>
      <c r="J58" s="15">
        <v>4</v>
      </c>
      <c r="K58" s="15">
        <f t="shared" si="40"/>
        <v>180</v>
      </c>
      <c r="L58" s="15">
        <v>2</v>
      </c>
      <c r="M58" s="15">
        <f t="shared" si="41"/>
        <v>90</v>
      </c>
    </row>
    <row r="59" spans="1:13">
      <c r="A59" s="4" t="s">
        <v>6</v>
      </c>
      <c r="B59" s="12">
        <v>21</v>
      </c>
      <c r="C59" s="12">
        <f t="shared" si="36"/>
        <v>945</v>
      </c>
      <c r="D59" s="12">
        <v>21</v>
      </c>
      <c r="E59" s="12">
        <f t="shared" si="37"/>
        <v>945</v>
      </c>
      <c r="F59" s="12">
        <v>10</v>
      </c>
      <c r="G59" s="12">
        <f t="shared" si="38"/>
        <v>450</v>
      </c>
      <c r="H59" s="12">
        <v>8</v>
      </c>
      <c r="I59" s="12">
        <f t="shared" si="39"/>
        <v>360</v>
      </c>
      <c r="J59" s="15">
        <v>4</v>
      </c>
      <c r="K59" s="15">
        <f t="shared" si="40"/>
        <v>180</v>
      </c>
      <c r="L59" s="15">
        <v>2</v>
      </c>
      <c r="M59" s="15">
        <f t="shared" si="41"/>
        <v>90</v>
      </c>
    </row>
    <row r="60" spans="1:13" ht="15">
      <c r="A60" s="7" t="s">
        <v>18</v>
      </c>
      <c r="B60" s="10"/>
      <c r="C60" s="10">
        <f>SUM(C56:C59)</f>
        <v>4500</v>
      </c>
      <c r="D60" s="10"/>
      <c r="E60" s="10">
        <f t="shared" ref="E60" si="42">SUM(E56:E59)</f>
        <v>3780</v>
      </c>
      <c r="F60" s="10"/>
      <c r="G60" s="10">
        <f t="shared" ref="G60" si="43">SUM(G56:G59)</f>
        <v>1800</v>
      </c>
      <c r="H60" s="10"/>
      <c r="I60" s="10">
        <f t="shared" ref="I60" si="44">SUM(I56:I59)</f>
        <v>1440</v>
      </c>
      <c r="J60" s="10"/>
      <c r="K60" s="10">
        <f t="shared" ref="K60" si="45">SUM(K56:K59)</f>
        <v>720</v>
      </c>
      <c r="L60" s="10"/>
      <c r="M60" s="10">
        <f t="shared" ref="M60" si="46">SUM(M56:M59)</f>
        <v>360</v>
      </c>
    </row>
    <row r="61" spans="1:13" ht="15">
      <c r="A61" s="7" t="s">
        <v>28</v>
      </c>
      <c r="B61" s="7">
        <f>C60+E60+G60+I60+K60+M60</f>
        <v>12600</v>
      </c>
      <c r="C61" s="4"/>
      <c r="D61" s="13"/>
      <c r="E61" s="4"/>
      <c r="F61" s="13"/>
      <c r="G61" s="4"/>
      <c r="H61" s="14"/>
      <c r="I61" s="4"/>
    </row>
    <row r="62" spans="1:13" ht="15">
      <c r="A62" s="7" t="s">
        <v>2</v>
      </c>
      <c r="B62" s="7">
        <f>B61*50</f>
        <v>630000</v>
      </c>
      <c r="C62" s="4"/>
      <c r="D62" s="4"/>
      <c r="E62" s="4"/>
      <c r="F62" s="4"/>
      <c r="G62" s="4"/>
      <c r="H62" s="3"/>
      <c r="I62" s="4"/>
    </row>
    <row r="63" spans="1:13">
      <c r="E63" s="2"/>
      <c r="F63" s="2"/>
      <c r="G63" s="2"/>
    </row>
    <row r="64" spans="1:13">
      <c r="E64" s="2"/>
      <c r="F64" s="2"/>
      <c r="G64" s="2"/>
    </row>
    <row r="65" spans="1:8" ht="15">
      <c r="A65" s="7" t="s">
        <v>56</v>
      </c>
      <c r="E65" s="2"/>
      <c r="F65" s="2"/>
      <c r="G65" s="2"/>
    </row>
    <row r="66" spans="1:8" ht="15">
      <c r="A66" s="18" t="s">
        <v>33</v>
      </c>
      <c r="B66" s="19">
        <v>11</v>
      </c>
      <c r="C66" s="30" t="s">
        <v>81</v>
      </c>
      <c r="D66" s="20"/>
      <c r="E66" s="2"/>
      <c r="F66" s="2"/>
      <c r="G66" s="2"/>
    </row>
    <row r="67" spans="1:8" ht="15">
      <c r="A67" s="18" t="s">
        <v>28</v>
      </c>
      <c r="B67" s="19">
        <f>(4*45*9)+(7*45*5)</f>
        <v>3195</v>
      </c>
      <c r="C67" s="19">
        <f>5*45</f>
        <v>225</v>
      </c>
      <c r="D67" s="18">
        <f>C67+B67</f>
        <v>3420</v>
      </c>
      <c r="E67" s="2"/>
      <c r="F67" s="2"/>
      <c r="G67" s="2"/>
    </row>
    <row r="68" spans="1:8" ht="15">
      <c r="A68" s="18" t="s">
        <v>2</v>
      </c>
      <c r="B68" s="19"/>
      <c r="C68" s="19"/>
      <c r="D68" s="18"/>
      <c r="E68" s="2"/>
      <c r="F68" s="2"/>
      <c r="G68" s="2"/>
    </row>
    <row r="69" spans="1:8">
      <c r="E69" s="2"/>
      <c r="F69" s="2"/>
      <c r="G69" s="2"/>
    </row>
    <row r="70" spans="1:8" ht="15">
      <c r="A70" s="7" t="s">
        <v>34</v>
      </c>
      <c r="E70" s="41"/>
      <c r="F70" s="41"/>
      <c r="G70" s="41"/>
    </row>
    <row r="71" spans="1:8" ht="15">
      <c r="A71" s="18" t="s">
        <v>33</v>
      </c>
      <c r="B71" s="19">
        <v>90</v>
      </c>
      <c r="C71" s="32" t="s">
        <v>82</v>
      </c>
      <c r="E71" s="2"/>
      <c r="F71" s="2"/>
      <c r="G71" s="2"/>
    </row>
    <row r="72" spans="1:8" ht="15">
      <c r="A72" s="18" t="s">
        <v>28</v>
      </c>
      <c r="B72" s="19">
        <f>42*135+48*90</f>
        <v>9990</v>
      </c>
      <c r="C72" s="31">
        <f>4*135</f>
        <v>540</v>
      </c>
      <c r="D72" s="18">
        <f>C72+B72</f>
        <v>10530</v>
      </c>
      <c r="E72" s="2"/>
      <c r="F72" s="2"/>
      <c r="G72" s="2"/>
    </row>
    <row r="73" spans="1:8" ht="15">
      <c r="A73" s="18" t="s">
        <v>2</v>
      </c>
      <c r="B73" s="19"/>
      <c r="C73" s="19"/>
      <c r="D73" s="18"/>
    </row>
    <row r="75" spans="1:8" ht="15">
      <c r="A75" s="7" t="s">
        <v>31</v>
      </c>
    </row>
    <row r="76" spans="1:8" ht="15">
      <c r="A76" s="7"/>
      <c r="B76" s="29" t="s">
        <v>83</v>
      </c>
      <c r="C76" s="32" t="s">
        <v>82</v>
      </c>
    </row>
    <row r="77" spans="1:8" ht="15">
      <c r="A77" s="18" t="s">
        <v>28</v>
      </c>
      <c r="B77" s="19">
        <v>6840</v>
      </c>
      <c r="C77" s="19">
        <v>720</v>
      </c>
      <c r="D77" s="18">
        <v>7560</v>
      </c>
    </row>
    <row r="78" spans="1:8" ht="15">
      <c r="A78" s="18" t="s">
        <v>2</v>
      </c>
      <c r="B78" s="19"/>
      <c r="C78" s="19"/>
      <c r="D78" s="18"/>
      <c r="H78" s="7"/>
    </row>
    <row r="80" spans="1:8" ht="15">
      <c r="A80" s="7" t="s">
        <v>30</v>
      </c>
      <c r="C80" t="s">
        <v>35</v>
      </c>
      <c r="D80" t="s">
        <v>67</v>
      </c>
      <c r="E80" t="s">
        <v>55</v>
      </c>
    </row>
    <row r="81" spans="1:8" ht="15">
      <c r="A81" s="18" t="s">
        <v>28</v>
      </c>
      <c r="B81" s="19">
        <f>B12+B24+B36+B48+B61</f>
        <v>40545</v>
      </c>
      <c r="C81" s="19">
        <f>4*180*3</f>
        <v>2160</v>
      </c>
      <c r="D81" s="19">
        <f>4*16*45</f>
        <v>2880</v>
      </c>
      <c r="E81" s="19">
        <f>45*2</f>
        <v>90</v>
      </c>
      <c r="F81" s="18">
        <f>SUM(B81:E81)</f>
        <v>45675</v>
      </c>
    </row>
    <row r="82" spans="1:8" ht="15">
      <c r="A82" s="18" t="s">
        <v>2</v>
      </c>
      <c r="B82" s="19"/>
      <c r="C82" s="19"/>
      <c r="D82" s="19"/>
      <c r="E82" s="19"/>
      <c r="F82" s="18"/>
      <c r="G82" s="2"/>
      <c r="H82" s="2"/>
    </row>
    <row r="83" spans="1:8">
      <c r="F83" s="2"/>
      <c r="G83" s="2"/>
      <c r="H83" s="2"/>
    </row>
    <row r="84" spans="1:8" ht="15">
      <c r="A84" s="7" t="s">
        <v>32</v>
      </c>
      <c r="B84" s="18"/>
      <c r="F84" s="41"/>
      <c r="G84" s="41"/>
      <c r="H84" s="41"/>
    </row>
    <row r="85" spans="1:8" ht="15">
      <c r="A85" s="7"/>
      <c r="B85" s="18"/>
      <c r="C85" s="29" t="s">
        <v>84</v>
      </c>
      <c r="F85" s="28"/>
      <c r="G85" s="28"/>
      <c r="H85" s="28"/>
    </row>
    <row r="86" spans="1:8" ht="15">
      <c r="A86" s="18" t="s">
        <v>28</v>
      </c>
      <c r="B86" s="19">
        <v>62820</v>
      </c>
      <c r="C86" s="19">
        <f>C67+C72+C77+C81</f>
        <v>3645</v>
      </c>
      <c r="D86" s="18">
        <f>D72+D77+F81+D67</f>
        <v>67185</v>
      </c>
      <c r="F86" s="2"/>
      <c r="G86" s="2"/>
      <c r="H86" s="2"/>
    </row>
    <row r="87" spans="1:8" ht="15">
      <c r="A87" s="18" t="s">
        <v>2</v>
      </c>
      <c r="B87" s="19"/>
      <c r="C87" s="19"/>
      <c r="D87" s="18"/>
      <c r="F87" s="2"/>
      <c r="G87" s="2"/>
      <c r="H87" s="2"/>
    </row>
    <row r="88" spans="1:8">
      <c r="F88" s="2"/>
      <c r="G88" s="2"/>
      <c r="H88" s="2"/>
    </row>
    <row r="89" spans="1:8">
      <c r="F89" s="2"/>
      <c r="G89" s="2"/>
      <c r="H89" s="2"/>
    </row>
    <row r="90" spans="1:8" ht="15">
      <c r="A90" s="38" t="s">
        <v>85</v>
      </c>
      <c r="B90" s="38"/>
      <c r="C90" s="33">
        <v>59535</v>
      </c>
      <c r="D90" s="33">
        <f>C90*50</f>
        <v>2976750</v>
      </c>
    </row>
    <row r="91" spans="1:8" ht="15">
      <c r="A91" s="38" t="s">
        <v>86</v>
      </c>
      <c r="B91" s="38"/>
      <c r="C91" s="33">
        <v>7650</v>
      </c>
      <c r="D91" s="33">
        <f>C91*105</f>
        <v>803250</v>
      </c>
    </row>
    <row r="92" spans="1:8" ht="15.75">
      <c r="A92" s="39" t="s">
        <v>18</v>
      </c>
      <c r="B92" s="40"/>
      <c r="C92" s="33">
        <f>SUM(C90:C91)</f>
        <v>67185</v>
      </c>
      <c r="D92" s="34">
        <f>SUM(D90:D91)</f>
        <v>3780000</v>
      </c>
    </row>
  </sheetData>
  <mergeCells count="37">
    <mergeCell ref="A90:B90"/>
    <mergeCell ref="A91:B91"/>
    <mergeCell ref="A92:B92"/>
    <mergeCell ref="D54:E54"/>
    <mergeCell ref="F54:G54"/>
    <mergeCell ref="E70:G70"/>
    <mergeCell ref="F84:H84"/>
    <mergeCell ref="N5:O5"/>
    <mergeCell ref="P5:Q5"/>
    <mergeCell ref="B17:C17"/>
    <mergeCell ref="D17:E17"/>
    <mergeCell ref="F17:G17"/>
    <mergeCell ref="H17:I17"/>
    <mergeCell ref="J17:K17"/>
    <mergeCell ref="L17:M17"/>
    <mergeCell ref="B5:C5"/>
    <mergeCell ref="D5:E5"/>
    <mergeCell ref="F5:G5"/>
    <mergeCell ref="H5:I5"/>
    <mergeCell ref="J5:K5"/>
    <mergeCell ref="L5:M5"/>
    <mergeCell ref="L54:M54"/>
    <mergeCell ref="B54:C54"/>
    <mergeCell ref="L41:M41"/>
    <mergeCell ref="B29:C29"/>
    <mergeCell ref="D29:E29"/>
    <mergeCell ref="F29:G29"/>
    <mergeCell ref="H29:I29"/>
    <mergeCell ref="J29:K29"/>
    <mergeCell ref="L29:M29"/>
    <mergeCell ref="B41:C41"/>
    <mergeCell ref="D41:E41"/>
    <mergeCell ref="F41:G41"/>
    <mergeCell ref="H41:I41"/>
    <mergeCell ref="J41:K41"/>
    <mergeCell ref="H54:I54"/>
    <mergeCell ref="J54:K54"/>
  </mergeCells>
  <pageMargins left="0.70866141732283472" right="0.70866141732283472" top="0.74803149606299213" bottom="0.74803149606299213" header="0.31496062992125984" footer="0.31496062992125984"/>
  <pageSetup paperSize="9" scale="72" fitToHeight="4" orientation="landscape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3:R21"/>
  <sheetViews>
    <sheetView rightToLeft="1" zoomScale="75" zoomScaleNormal="75" workbookViewId="0">
      <selection activeCell="B30" sqref="B30"/>
    </sheetView>
  </sheetViews>
  <sheetFormatPr defaultRowHeight="14.25"/>
  <cols>
    <col min="1" max="1" width="26.125" bestFit="1" customWidth="1"/>
    <col min="2" max="3" width="8" customWidth="1"/>
  </cols>
  <sheetData>
    <row r="3" spans="1:18">
      <c r="B3" t="s">
        <v>3</v>
      </c>
      <c r="C3" t="s">
        <v>4</v>
      </c>
      <c r="D3" t="s">
        <v>5</v>
      </c>
      <c r="E3" t="s">
        <v>6</v>
      </c>
      <c r="F3" t="s">
        <v>36</v>
      </c>
      <c r="G3" t="s">
        <v>37</v>
      </c>
      <c r="H3" t="s">
        <v>38</v>
      </c>
      <c r="I3" t="s">
        <v>39</v>
      </c>
      <c r="J3" t="s">
        <v>40</v>
      </c>
      <c r="K3" t="s">
        <v>41</v>
      </c>
      <c r="L3" t="s">
        <v>47</v>
      </c>
      <c r="M3" t="s">
        <v>48</v>
      </c>
      <c r="N3" t="s">
        <v>50</v>
      </c>
      <c r="O3" t="s">
        <v>51</v>
      </c>
      <c r="P3" t="s">
        <v>60</v>
      </c>
      <c r="Q3" t="s">
        <v>73</v>
      </c>
      <c r="R3" s="17" t="s">
        <v>74</v>
      </c>
    </row>
    <row r="4" spans="1:18">
      <c r="A4" t="s">
        <v>42</v>
      </c>
      <c r="B4" s="23" t="s">
        <v>75</v>
      </c>
      <c r="C4" s="24"/>
      <c r="D4" s="25"/>
    </row>
    <row r="5" spans="1:18">
      <c r="A5" t="s">
        <v>42</v>
      </c>
      <c r="G5" s="47" t="s">
        <v>70</v>
      </c>
      <c r="H5" s="48"/>
      <c r="I5" s="49"/>
    </row>
    <row r="6" spans="1:18">
      <c r="A6" t="s">
        <v>42</v>
      </c>
      <c r="G6" s="50" t="s">
        <v>71</v>
      </c>
      <c r="H6" s="51"/>
      <c r="I6" s="52"/>
    </row>
    <row r="7" spans="1:18">
      <c r="A7" t="s">
        <v>42</v>
      </c>
      <c r="G7" s="61" t="s">
        <v>72</v>
      </c>
      <c r="H7" s="62"/>
      <c r="I7" s="63"/>
    </row>
    <row r="8" spans="1:18" ht="36.75" customHeight="1">
      <c r="A8" t="s">
        <v>52</v>
      </c>
      <c r="E8" s="44" t="s">
        <v>54</v>
      </c>
      <c r="F8" s="45"/>
      <c r="G8" s="46"/>
      <c r="H8" s="22"/>
      <c r="I8" s="22"/>
      <c r="J8" s="22"/>
    </row>
    <row r="9" spans="1:18">
      <c r="A9" t="s">
        <v>53</v>
      </c>
      <c r="F9" s="22"/>
      <c r="G9" s="26" t="s">
        <v>76</v>
      </c>
      <c r="H9" s="55" t="s">
        <v>77</v>
      </c>
      <c r="I9" s="55"/>
      <c r="J9" s="55"/>
      <c r="K9" s="56"/>
    </row>
    <row r="10" spans="1:18">
      <c r="A10" t="s">
        <v>45</v>
      </c>
      <c r="J10" s="57" t="s">
        <v>63</v>
      </c>
      <c r="K10" s="55"/>
      <c r="L10" s="55"/>
      <c r="M10" s="56"/>
    </row>
    <row r="11" spans="1:18">
      <c r="A11" t="s">
        <v>59</v>
      </c>
      <c r="J11" s="47" t="s">
        <v>64</v>
      </c>
      <c r="K11" s="48"/>
      <c r="L11" s="48"/>
      <c r="M11" s="49"/>
    </row>
    <row r="12" spans="1:18">
      <c r="A12" t="s">
        <v>44</v>
      </c>
      <c r="J12" s="50" t="s">
        <v>65</v>
      </c>
      <c r="K12" s="58"/>
      <c r="L12" s="58"/>
      <c r="M12" s="59"/>
    </row>
    <row r="13" spans="1:18">
      <c r="A13" t="s">
        <v>46</v>
      </c>
      <c r="I13" s="21"/>
      <c r="J13" s="60" t="s">
        <v>66</v>
      </c>
      <c r="K13" s="60"/>
      <c r="L13" s="60"/>
      <c r="M13" s="60"/>
    </row>
    <row r="14" spans="1:18">
      <c r="A14" t="s">
        <v>43</v>
      </c>
      <c r="L14" s="53" t="s">
        <v>68</v>
      </c>
      <c r="M14" s="54"/>
    </row>
    <row r="15" spans="1:18">
      <c r="A15" t="s">
        <v>43</v>
      </c>
      <c r="L15" s="42" t="s">
        <v>62</v>
      </c>
      <c r="M15" s="43"/>
    </row>
    <row r="16" spans="1:18">
      <c r="A16" t="s">
        <v>43</v>
      </c>
      <c r="L16" s="42" t="s">
        <v>69</v>
      </c>
      <c r="M16" s="43"/>
    </row>
    <row r="17" spans="1:18">
      <c r="A17" t="s">
        <v>43</v>
      </c>
      <c r="L17" s="42" t="s">
        <v>61</v>
      </c>
      <c r="M17" s="43"/>
    </row>
    <row r="18" spans="1:18" ht="15">
      <c r="A18" t="s">
        <v>49</v>
      </c>
      <c r="N18" s="64" t="s">
        <v>78</v>
      </c>
      <c r="O18" s="65"/>
      <c r="P18" s="65"/>
      <c r="Q18" s="65"/>
      <c r="R18" s="66"/>
    </row>
    <row r="20" spans="1:18" ht="15">
      <c r="G20" s="27"/>
    </row>
    <row r="21" spans="1:18" ht="15">
      <c r="E21" s="67" t="s">
        <v>79</v>
      </c>
      <c r="F21" s="67"/>
      <c r="G21" s="35" t="s">
        <v>57</v>
      </c>
      <c r="H21" s="35"/>
      <c r="I21" s="27"/>
      <c r="J21" s="27"/>
      <c r="K21" s="35" t="s">
        <v>80</v>
      </c>
      <c r="L21" s="35"/>
      <c r="M21" s="35" t="s">
        <v>58</v>
      </c>
      <c r="N21" s="35"/>
    </row>
  </sheetData>
  <mergeCells count="18">
    <mergeCell ref="N18:R18"/>
    <mergeCell ref="E21:F21"/>
    <mergeCell ref="G21:H21"/>
    <mergeCell ref="K21:L21"/>
    <mergeCell ref="M21:N21"/>
    <mergeCell ref="L15:M15"/>
    <mergeCell ref="L16:M16"/>
    <mergeCell ref="L17:M17"/>
    <mergeCell ref="E8:G8"/>
    <mergeCell ref="G5:I5"/>
    <mergeCell ref="G6:I6"/>
    <mergeCell ref="L14:M14"/>
    <mergeCell ref="H9:K9"/>
    <mergeCell ref="J10:M10"/>
    <mergeCell ref="J11:M11"/>
    <mergeCell ref="J12:M12"/>
    <mergeCell ref="J13:M13"/>
    <mergeCell ref="G7:I7"/>
  </mergeCells>
  <pageMargins left="0.70866141732283472" right="0.70866141732283472" top="0.74803149606299213" bottom="0.74803149606299213" header="0.31496062992125984" footer="0.31496062992125984"/>
  <pageSetup paperSize="9" scale="71" orientation="landscape" horizontalDpi="4294967293" verticalDpi="4294967293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2</vt:i4>
      </vt:variant>
    </vt:vector>
  </HeadingPairs>
  <TitlesOfParts>
    <vt:vector size="2" baseType="lpstr">
      <vt:lpstr>הטמעה</vt:lpstr>
      <vt:lpstr>ציר הזמן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moe</dc:creator>
  <cp:lastModifiedBy>AdiraOf</cp:lastModifiedBy>
  <cp:lastPrinted>2011-04-26T04:52:16Z</cp:lastPrinted>
  <dcterms:created xsi:type="dcterms:W3CDTF">2011-02-02T07:27:13Z</dcterms:created>
  <dcterms:modified xsi:type="dcterms:W3CDTF">2011-05-23T07:27:58Z</dcterms:modified>
</cp:coreProperties>
</file>